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70138E0-80C1-4590-A114-2A5728A7BC22}" xr6:coauthVersionLast="46" xr6:coauthVersionMax="46" xr10:uidLastSave="{00000000-0000-0000-0000-000000000000}"/>
  <bookViews>
    <workbookView xWindow="48" yWindow="156" windowWidth="13452" windowHeight="9924" activeTab="5" xr2:uid="{00000000-000D-0000-FFFF-FFFF00000000}"/>
  </bookViews>
  <sheets>
    <sheet name="Funções BD" sheetId="8" r:id="rId1"/>
    <sheet name="Vendas" sheetId="6" r:id="rId2"/>
    <sheet name="Ex1" sheetId="7" r:id="rId3"/>
    <sheet name="Ex2" sheetId="24" r:id="rId4"/>
    <sheet name="Ex3" sheetId="26" r:id="rId5"/>
    <sheet name="Ex4" sheetId="28" r:id="rId6"/>
  </sheets>
  <definedNames>
    <definedName name="_xlnm._FilterDatabase" localSheetId="5" hidden="1">'Ex4'!#REF!</definedName>
    <definedName name="_xlnm._FilterDatabase" localSheetId="1" hidden="1">Vendas!$A$3:$F$26</definedName>
    <definedName name="a" hidden="1">{"azul",#N/A,FALSE,"geral";"verde",#N/A,FALSE,"geral";"vermelho",#N/A,FALSE,"geral"}</definedName>
    <definedName name="AA" hidden="1">{"azul",#N/A,FALSE,"geral";"verde",#N/A,FALSE,"geral";"vermelho",#N/A,FALSE,"geral"}</definedName>
    <definedName name="AAA" hidden="1">{"azul",#N/A,FALSE,"geral";"verde",#N/A,FALSE,"geral";"vermelho",#N/A,FALSE,"geral"}</definedName>
    <definedName name="anscount" localSheetId="0" hidden="1">1</definedName>
    <definedName name="anscount" hidden="1">5</definedName>
    <definedName name="_xlnm.Extract" localSheetId="2">'Ex1'!$A$12:$F$12</definedName>
    <definedName name="_xlnm.Extract" localSheetId="3">'Ex2'!$A$10:$F$10</definedName>
    <definedName name="_xlnm.Extract" localSheetId="4">'Ex3'!$A$10:$F$10</definedName>
    <definedName name="_xlnm.Extract" localSheetId="5">'Ex4'!$A$11:$F$11</definedName>
    <definedName name="b" hidden="1">{"azul",#N/A,FALSE,"geral";"verde",#N/A,FALSE,"geral";"vermelho",#N/A,FALSE,"geral"}</definedName>
    <definedName name="conf" hidden="1">{"azul",#N/A,FALSE,"geral";"verde",#N/A,FALSE,"geral";"vermelho",#N/A,FALSE,"geral"}</definedName>
    <definedName name="_xlnm.Criteria" localSheetId="2">'Ex1'!$A$6:$A$7</definedName>
    <definedName name="_xlnm.Criteria" localSheetId="3">'Ex2'!$A$6:$B$7</definedName>
    <definedName name="_xlnm.Criteria" localSheetId="4">'Ex3'!$A$6:$B$8</definedName>
    <definedName name="_xlnm.Criteria" localSheetId="5">'Ex4'!$A$6:$B$8</definedName>
    <definedName name="d" hidden="1">{"azul",#N/A,FALSE,"geral";"verde",#N/A,FALSE,"geral";"vermelho",#N/A,FALSE,"geral"}</definedName>
    <definedName name="e" hidden="1">{"azul",#N/A,FALSE,"geral";"verde",#N/A,FALSE,"geral";"vermelho",#N/A,FALSE,"geral"}</definedName>
    <definedName name="g" hidden="1">{"normal","argentina",FALSE,"cenários e solver";#N/A,#N/A,FALSE,"banco de dados"}</definedName>
    <definedName name="limcount" hidden="1">1</definedName>
    <definedName name="Resumo" hidden="1">{"azul",#N/A,FALSE,"geral";"verde",#N/A,FALSE,"geral";"vermelho",#N/A,FALSE,"geral"}</definedName>
    <definedName name="sencount" hidden="1">1</definedName>
    <definedName name="solver_lhs0" hidden="1">#REF!</definedName>
    <definedName name="solver_lhs10" hidden="1">#REF!</definedName>
    <definedName name="solver_lhs11" hidden="1">#REF!</definedName>
    <definedName name="solver_lhs12" hidden="1">#REF!</definedName>
    <definedName name="solver_lhs7" hidden="1">#REF!</definedName>
    <definedName name="solver_lhs8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hidden="1">#REF!</definedName>
    <definedName name="solver_rhs11" hidden="1">número</definedName>
    <definedName name="solver_rhs12" hidden="1">número</definedName>
    <definedName name="solver_rhs7" hidden="1">#REF!</definedName>
    <definedName name="solver_rhs8" hidden="1">#REF!</definedName>
    <definedName name="solver_rhs9" hidden="1">#REF!</definedName>
    <definedName name="solver_tmp" hidden="1">0</definedName>
    <definedName name="teste" hidden="1">{"normal","argentina",FALSE,"cenários e solver";#N/A,#N/A,FALSE,"banco de dados"}</definedName>
    <definedName name="v" hidden="1">{"normal","argentina",FALSE,"cenários e solver";#N/A,#N/A,FALSE,"banco de dados"}</definedName>
    <definedName name="VENDAS">Vendas!$A$3:$F$26</definedName>
    <definedName name="wrn.aula." hidden="1">{"azul",#N/A,FALSE,"geral";"verde",#N/A,FALSE,"geral";"vermelho",#N/A,FALSE,"geral"}</definedName>
    <definedName name="wrn.Bom." localSheetId="0" hidden="1">{#N/A,"Bom",FALSE,"Cenario 34"}</definedName>
    <definedName name="wrn.Bom." hidden="1">{#N/A,"Bom",FALSE,"Cenario 34"}</definedName>
    <definedName name="wrn.Colar._.Especial." localSheetId="0" hidden="1">{#N/A,#N/A,FALSE,"Colar especial 11"}</definedName>
    <definedName name="wrn.Colar._.Especial." hidden="1">{#N/A,#N/A,FALSE,"Colar especial 11"}</definedName>
    <definedName name="wrn.Minas._.Gerais." localSheetId="0" hidden="1">{"Minas Gerais",#N/A,FALSE,"Exibição 41"}</definedName>
    <definedName name="wrn.Minas._.Gerais." hidden="1">{"Minas Gerais",#N/A,FALSE,"Exibição 41"}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uim." localSheetId="0" hidden="1">{#N/A,"Ruim",FALSE,"Cenario 34"}</definedName>
    <definedName name="wrn.Ruim." hidden="1">{#N/A,"Ruim",FALSE,"Cenario 34"}</definedName>
    <definedName name="wrn.Santa._.Catarina." localSheetId="0" hidden="1">{"Santa Catarina",#N/A,FALSE,"Exibição 41"}</definedName>
    <definedName name="wrn.Santa._.Catarina." hidden="1">{"Santa Catarina",#N/A,FALSE,"Exibição 41"}</definedName>
    <definedName name="yu" hidden="1">{"normal","argentina",FALSE,"cenários e solver";#N/A,#N/A,FALSE,"banco de dados"}</definedName>
  </definedNames>
  <calcPr calcId="181029"/>
</workbook>
</file>

<file path=xl/calcChain.xml><?xml version="1.0" encoding="utf-8"?>
<calcChain xmlns="http://schemas.openxmlformats.org/spreadsheetml/2006/main">
  <c r="D6" i="28" l="1"/>
  <c r="D7" i="26"/>
  <c r="D7" i="24"/>
  <c r="C10" i="7"/>
  <c r="C9" i="7"/>
  <c r="C8" i="7"/>
  <c r="C7" i="7"/>
  <c r="C6" i="7"/>
  <c r="I7" i="8"/>
  <c r="I8" i="8"/>
  <c r="I4" i="8"/>
  <c r="I3" i="8"/>
  <c r="I2" i="8"/>
  <c r="I5" i="8"/>
  <c r="D7" i="28"/>
  <c r="D8" i="26"/>
  <c r="D8" i="24"/>
  <c r="D7" i="7"/>
  <c r="D10" i="7"/>
  <c r="D8" i="7"/>
  <c r="D9" i="7"/>
  <c r="J8" i="8"/>
  <c r="J7" i="8"/>
  <c r="J3" i="8"/>
  <c r="D6" i="7"/>
  <c r="J4" i="8"/>
  <c r="J5" i="8"/>
  <c r="J2" i="8"/>
</calcChain>
</file>

<file path=xl/sharedStrings.xml><?xml version="1.0" encoding="utf-8"?>
<sst xmlns="http://schemas.openxmlformats.org/spreadsheetml/2006/main" count="261" uniqueCount="73">
  <si>
    <t>Produto</t>
  </si>
  <si>
    <t>Ótica</t>
  </si>
  <si>
    <t>Hard Disk 200 Gb</t>
  </si>
  <si>
    <t>Informática</t>
  </si>
  <si>
    <t>João Carlos</t>
  </si>
  <si>
    <t>André Luiz</t>
  </si>
  <si>
    <t>Lente de Contato</t>
  </si>
  <si>
    <t>Maria Izabel</t>
  </si>
  <si>
    <t>Óculos de Sol</t>
  </si>
  <si>
    <t>Antônio Carlos</t>
  </si>
  <si>
    <t>Pack 10 DVD</t>
  </si>
  <si>
    <t>José Augusto</t>
  </si>
  <si>
    <t>Notebook</t>
  </si>
  <si>
    <t>Óculos de Grau</t>
  </si>
  <si>
    <t>Solange Brandão</t>
  </si>
  <si>
    <t>Carlos Brandão</t>
  </si>
  <si>
    <t>Hard Disk 450 Gb</t>
  </si>
  <si>
    <t>Pentium Dual Core</t>
  </si>
  <si>
    <t>Placa de Som</t>
  </si>
  <si>
    <t>Valor</t>
  </si>
  <si>
    <t>Data Venda</t>
  </si>
  <si>
    <t>Depto.</t>
  </si>
  <si>
    <t>Vendedor</t>
  </si>
  <si>
    <t>Relatório de Vendas</t>
  </si>
  <si>
    <t>Hora</t>
  </si>
  <si>
    <t>QTDE MIN</t>
  </si>
  <si>
    <t>Rosca</t>
  </si>
  <si>
    <t>QTDE MAX</t>
  </si>
  <si>
    <t>Tampa</t>
  </si>
  <si>
    <t>Caneca</t>
  </si>
  <si>
    <t>QTDE MÉDIA</t>
  </si>
  <si>
    <t>FALTA</t>
  </si>
  <si>
    <t>Pino</t>
  </si>
  <si>
    <t>Bola</t>
  </si>
  <si>
    <t>QTDE SOMA</t>
  </si>
  <si>
    <t>Capa</t>
  </si>
  <si>
    <t>TOTAL</t>
  </si>
  <si>
    <t>QTDE</t>
  </si>
  <si>
    <t>PREÇO</t>
  </si>
  <si>
    <t>CAIXAS</t>
  </si>
  <si>
    <t>PRODUTO</t>
  </si>
  <si>
    <t>CAIXAS CONTAR</t>
  </si>
  <si>
    <t>&gt;200</t>
  </si>
  <si>
    <t>&lt;1</t>
  </si>
  <si>
    <t>RESPOSTA:</t>
  </si>
  <si>
    <t>CAIXAS CONTARA</t>
  </si>
  <si>
    <t>1) Valor Médio das vendas de Informática;</t>
  </si>
  <si>
    <t>2) Valor Máximo das vendas de Óculos de Sol realizadas pelo Antônio Carlos;</t>
  </si>
  <si>
    <t>3) Soma Total das Vendas ocorridas nos períodos de 08/04 à 12/04 e 15/04 à 19/04;</t>
  </si>
  <si>
    <t>Utilizando funções bd informe os valores:</t>
  </si>
  <si>
    <t>4) Número de Vendas realizadas entre 08:00 à 12:00 ou 14:00 à 18:00.</t>
  </si>
  <si>
    <t>=BDfunção(BANCO DE DADOS; Nº_COLUNA; CRITÉRIOS)</t>
  </si>
  <si>
    <r>
      <t xml:space="preserve">Referência da Coluna </t>
    </r>
    <r>
      <rPr>
        <sz val="11"/>
        <color theme="1"/>
        <rFont val="Wingdings 3"/>
        <family val="1"/>
        <charset val="2"/>
      </rPr>
      <t xml:space="preserve">â </t>
    </r>
    <r>
      <rPr>
        <sz val="11"/>
        <color theme="1"/>
        <rFont val="Calibri"/>
        <family val="2"/>
        <scheme val="minor"/>
      </rPr>
      <t>Pelo número, "nome", ou endereço (referência).</t>
    </r>
  </si>
  <si>
    <t>Resposta:</t>
  </si>
  <si>
    <t>Banco de Dados = Lista -&gt; Todas as Linhas e Todas as Colunas INCLUÍNDO OS CABEÇALHOS!!!</t>
  </si>
  <si>
    <t>(E com o Filtro Avançado, faça um Relatório com o detalhe dessas vendas)</t>
  </si>
  <si>
    <t>Inform?tica</t>
  </si>
  <si>
    <t>TICKET MÉDIO:</t>
  </si>
  <si>
    <t>FATURAMENTO TOTAL:</t>
  </si>
  <si>
    <t>VALOR MÁXIMO VENDIDO:</t>
  </si>
  <si>
    <t>VALOR MÍNIMO VENDIDO:</t>
  </si>
  <si>
    <t>No de PEDIDOS:</t>
  </si>
  <si>
    <t>VENDEDOR</t>
  </si>
  <si>
    <t>DATA VENDA</t>
  </si>
  <si>
    <t>&gt;=08/04/2020</t>
  </si>
  <si>
    <t>&gt;=15/04/2020</t>
  </si>
  <si>
    <t>&lt;=12/04/2020</t>
  </si>
  <si>
    <t>&lt;=19/04/2020</t>
  </si>
  <si>
    <t>HORA</t>
  </si>
  <si>
    <t>&gt;=8:00</t>
  </si>
  <si>
    <t>&lt;=12:00</t>
  </si>
  <si>
    <t>&gt;=14:00</t>
  </si>
  <si>
    <t>&lt;=18:00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</si>
</sst>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$&quot;#,##0;[Red]\-&quot;$&quot;#,##0"/>
    <numFmt numFmtId="167" formatCode="&quot;$&quot;#,##0.00_);[Red]\(&quot;$&quot;#,##0.00\)"/>
    <numFmt numFmtId="168" formatCode="_([$€-2]* #,##0.00_);_([$€-2]* \(#,##0.00\);_([$€-2]* &quot;-&quot;??_)"/>
    <numFmt numFmtId="169" formatCode="_-* #,##0.0_-;\-* #,##0.0_-;_-* &quot;-&quot;??_-;_-@_-"/>
    <numFmt numFmtId="170" formatCode="dd/mm/yy\ ddd"/>
    <numFmt numFmtId="171" formatCode="dd/mm/yyyy\ ddd"/>
    <numFmt numFmtId="172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Wide Latin"/>
      <family val="1"/>
    </font>
    <font>
      <sz val="8"/>
      <name val="Helv"/>
    </font>
    <font>
      <b/>
      <sz val="10"/>
      <name val="MS Sans Serif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Wingdings 3"/>
      <family val="1"/>
      <charset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3" fillId="2" borderId="1">
      <alignment horizontal="left"/>
    </xf>
    <xf numFmtId="38" fontId="2" fillId="0" borderId="0" applyFont="0" applyFill="0" applyBorder="0" applyAlignment="0" applyProtection="0"/>
    <xf numFmtId="4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5" fontId="8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2" fillId="0" borderId="0"/>
    <xf numFmtId="0" fontId="6" fillId="0" borderId="0"/>
    <xf numFmtId="165" fontId="8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17"/>
    <xf numFmtId="165" fontId="0" fillId="0" borderId="0" xfId="18" applyFont="1"/>
    <xf numFmtId="0" fontId="6" fillId="0" borderId="0" xfId="17" applyAlignment="1">
      <alignment horizontal="center"/>
    </xf>
    <xf numFmtId="0" fontId="7" fillId="0" borderId="0" xfId="17" applyFont="1" applyAlignment="1">
      <alignment horizontal="center"/>
    </xf>
    <xf numFmtId="0" fontId="7" fillId="3" borderId="0" xfId="17" applyFont="1" applyFill="1" applyAlignment="1">
      <alignment horizontal="center"/>
    </xf>
    <xf numFmtId="0" fontId="1" fillId="0" borderId="0" xfId="19"/>
    <xf numFmtId="0" fontId="1" fillId="0" borderId="2" xfId="19" applyBorder="1" applyAlignment="1">
      <alignment horizontal="center"/>
    </xf>
    <xf numFmtId="0" fontId="8" fillId="0" borderId="0" xfId="17" applyFont="1" applyAlignment="1">
      <alignment horizontal="left"/>
    </xf>
    <xf numFmtId="171" fontId="6" fillId="0" borderId="0" xfId="17" applyNumberFormat="1"/>
    <xf numFmtId="170" fontId="6" fillId="0" borderId="0" xfId="17" applyNumberFormat="1" applyAlignment="1">
      <alignment horizontal="center"/>
    </xf>
    <xf numFmtId="20" fontId="6" fillId="0" borderId="0" xfId="17" applyNumberFormat="1" applyAlignment="1">
      <alignment horizontal="center"/>
    </xf>
    <xf numFmtId="49" fontId="0" fillId="0" borderId="0" xfId="19" applyNumberFormat="1" applyFont="1"/>
    <xf numFmtId="0" fontId="0" fillId="0" borderId="0" xfId="19" applyFont="1"/>
    <xf numFmtId="0" fontId="0" fillId="0" borderId="2" xfId="0" applyBorder="1"/>
    <xf numFmtId="172" fontId="0" fillId="0" borderId="2" xfId="0" applyNumberFormat="1" applyBorder="1"/>
    <xf numFmtId="0" fontId="0" fillId="0" borderId="2" xfId="0" applyNumberFormat="1" applyBorder="1"/>
    <xf numFmtId="0" fontId="10" fillId="4" borderId="2" xfId="19" applyFont="1" applyFill="1" applyBorder="1"/>
    <xf numFmtId="0" fontId="1" fillId="0" borderId="2" xfId="19" applyBorder="1"/>
    <xf numFmtId="0" fontId="1" fillId="0" borderId="2" xfId="19" applyBorder="1" applyAlignment="1"/>
    <xf numFmtId="0" fontId="1" fillId="0" borderId="2" xfId="19" applyFill="1" applyBorder="1"/>
    <xf numFmtId="44" fontId="1" fillId="0" borderId="2" xfId="20" applyFont="1" applyFill="1" applyBorder="1"/>
    <xf numFmtId="3" fontId="1" fillId="0" borderId="2" xfId="20" applyNumberFormat="1" applyFont="1" applyFill="1" applyBorder="1" applyAlignment="1">
      <alignment horizontal="center" vertical="center"/>
    </xf>
    <xf numFmtId="0" fontId="1" fillId="5" borderId="2" xfId="19" applyFill="1" applyBorder="1"/>
    <xf numFmtId="44" fontId="1" fillId="5" borderId="2" xfId="20" applyFont="1" applyFill="1" applyBorder="1"/>
    <xf numFmtId="3" fontId="1" fillId="5" borderId="2" xfId="20" applyNumberFormat="1" applyFont="1" applyFill="1" applyBorder="1" applyAlignment="1">
      <alignment horizontal="center" vertical="center"/>
    </xf>
    <xf numFmtId="0" fontId="14" fillId="4" borderId="2" xfId="19" applyFont="1" applyFill="1" applyBorder="1" applyAlignment="1">
      <alignment horizontal="center"/>
    </xf>
    <xf numFmtId="0" fontId="0" fillId="0" borderId="0" xfId="0" applyAlignment="1">
      <alignment horizontal="center"/>
    </xf>
    <xf numFmtId="172" fontId="0" fillId="0" borderId="0" xfId="0" applyNumberFormat="1"/>
    <xf numFmtId="0" fontId="11" fillId="0" borderId="2" xfId="19" applyFont="1" applyBorder="1" applyAlignment="1">
      <alignment horizontal="center"/>
    </xf>
    <xf numFmtId="0" fontId="1" fillId="0" borderId="3" xfId="19" applyBorder="1" applyAlignment="1">
      <alignment horizontal="center"/>
    </xf>
    <xf numFmtId="0" fontId="1" fillId="0" borderId="4" xfId="19" applyBorder="1" applyAlignment="1">
      <alignment horizontal="center"/>
    </xf>
    <xf numFmtId="0" fontId="9" fillId="0" borderId="0" xfId="17" applyFont="1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26">
    <cellStyle name="beterraba" xfId="2" xr:uid="{00000000-0005-0000-0000-000000000000}"/>
    <cellStyle name="Comma [0]" xfId="3" xr:uid="{00000000-0005-0000-0000-000001000000}"/>
    <cellStyle name="Comma_SOLVER1" xfId="4" xr:uid="{00000000-0005-0000-0000-000002000000}"/>
    <cellStyle name="Currency [0]" xfId="5" xr:uid="{00000000-0005-0000-0000-000003000000}"/>
    <cellStyle name="Currency_SOLVER1" xfId="6" xr:uid="{00000000-0005-0000-0000-000004000000}"/>
    <cellStyle name="Euro" xfId="7" xr:uid="{00000000-0005-0000-0000-000005000000}"/>
    <cellStyle name="Heading" xfId="8" xr:uid="{00000000-0005-0000-0000-000006000000}"/>
    <cellStyle name="Moeda 2" xfId="9" xr:uid="{00000000-0005-0000-0000-000007000000}"/>
    <cellStyle name="Moeda 3" xfId="10" xr:uid="{00000000-0005-0000-0000-000008000000}"/>
    <cellStyle name="Moeda 4" xfId="20" xr:uid="{00000000-0005-0000-0000-000009000000}"/>
    <cellStyle name="Normal" xfId="0" builtinId="0"/>
    <cellStyle name="Normal 2" xfId="11" xr:uid="{00000000-0005-0000-0000-00000B000000}"/>
    <cellStyle name="Normal 2 2" xfId="24" xr:uid="{00000000-0005-0000-0000-00000C000000}"/>
    <cellStyle name="Normal 3" xfId="1" xr:uid="{00000000-0005-0000-0000-00000D000000}"/>
    <cellStyle name="Normal 3 2" xfId="21" xr:uid="{00000000-0005-0000-0000-00000E000000}"/>
    <cellStyle name="Normal 4" xfId="17" xr:uid="{00000000-0005-0000-0000-00000F000000}"/>
    <cellStyle name="Normal 4 2" xfId="19" xr:uid="{00000000-0005-0000-0000-000010000000}"/>
    <cellStyle name="Normal 4 3" xfId="23" xr:uid="{00000000-0005-0000-0000-000011000000}"/>
    <cellStyle name="Porcentagem 2" xfId="12" xr:uid="{00000000-0005-0000-0000-000012000000}"/>
    <cellStyle name="Separador de milhares 2" xfId="13" xr:uid="{00000000-0005-0000-0000-000013000000}"/>
    <cellStyle name="Separador de milhares 3" xfId="14" xr:uid="{00000000-0005-0000-0000-000014000000}"/>
    <cellStyle name="Separador de milhares 3 2" xfId="22" xr:uid="{00000000-0005-0000-0000-000015000000}"/>
    <cellStyle name="Separador de milhares 4" xfId="15" xr:uid="{00000000-0005-0000-0000-000016000000}"/>
    <cellStyle name="Separador de milhares 5" xfId="18" xr:uid="{00000000-0005-0000-0000-000017000000}"/>
    <cellStyle name="Vírgula 2" xfId="16" xr:uid="{00000000-0005-0000-0000-000018000000}"/>
    <cellStyle name="Vírgula 2 2" xfId="25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17"/>
  <sheetViews>
    <sheetView showGridLines="0" zoomScale="130" zoomScaleNormal="130" workbookViewId="0">
      <selection activeCell="J12" sqref="J12"/>
    </sheetView>
  </sheetViews>
  <sheetFormatPr defaultColWidth="9.109375" defaultRowHeight="14.4" x14ac:dyDescent="0.3"/>
  <cols>
    <col min="1" max="1" width="10" style="6" customWidth="1"/>
    <col min="2" max="2" width="7.44140625" style="6" bestFit="1" customWidth="1"/>
    <col min="3" max="3" width="8.88671875" style="6" bestFit="1" customWidth="1"/>
    <col min="4" max="4" width="6.88671875" style="6" bestFit="1" customWidth="1"/>
    <col min="5" max="5" width="11" style="6" bestFit="1" customWidth="1"/>
    <col min="6" max="6" width="3.109375" style="6" customWidth="1"/>
    <col min="7" max="7" width="16.6640625" style="6" bestFit="1" customWidth="1"/>
    <col min="8" max="8" width="7.5546875" style="6" bestFit="1" customWidth="1"/>
    <col min="9" max="9" width="13.109375" style="6" bestFit="1" customWidth="1"/>
    <col min="10" max="10" width="32.109375" style="6" bestFit="1" customWidth="1"/>
    <col min="11" max="16384" width="9.109375" style="6"/>
  </cols>
  <sheetData>
    <row r="1" spans="1:10" x14ac:dyDescent="0.3">
      <c r="D1" s="17" t="s">
        <v>38</v>
      </c>
      <c r="E1" s="17" t="s">
        <v>36</v>
      </c>
      <c r="G1" s="29" t="s">
        <v>44</v>
      </c>
      <c r="H1" s="29"/>
    </row>
    <row r="2" spans="1:10" x14ac:dyDescent="0.3">
      <c r="D2" s="18" t="s">
        <v>43</v>
      </c>
      <c r="E2" s="18" t="s">
        <v>42</v>
      </c>
      <c r="G2" s="17" t="s">
        <v>34</v>
      </c>
      <c r="H2" s="19">
        <v>1997</v>
      </c>
      <c r="I2" s="6">
        <f>DSUM($A$4:$E$10,4,$D$1:$E$2)</f>
        <v>1997</v>
      </c>
      <c r="J2" s="6" t="str">
        <f ca="1">_xlfn.FORMULATEXT(I2)</f>
        <v>=BDSOMA($A$4:$E$10;4;$D$1:$E$2)</v>
      </c>
    </row>
    <row r="3" spans="1:10" x14ac:dyDescent="0.3">
      <c r="G3" s="17" t="s">
        <v>30</v>
      </c>
      <c r="H3" s="19">
        <v>665.67</v>
      </c>
      <c r="I3" s="6">
        <f>ROUND(DAVERAGE($A$4:$E$10,"QTDE",$D$1:$E$2),2)</f>
        <v>665.67</v>
      </c>
      <c r="J3" s="6" t="str">
        <f t="shared" ref="J3:J8" ca="1" si="0">_xlfn.FORMULATEXT(I3)</f>
        <v>=ARRED(BDMÉDIA($A$4:$E$10;"QTDE";$D$1:$E$2);2)</v>
      </c>
    </row>
    <row r="4" spans="1:10" x14ac:dyDescent="0.3">
      <c r="A4" s="26" t="s">
        <v>40</v>
      </c>
      <c r="B4" s="26" t="s">
        <v>39</v>
      </c>
      <c r="C4" s="26" t="s">
        <v>38</v>
      </c>
      <c r="D4" s="26" t="s">
        <v>37</v>
      </c>
      <c r="E4" s="26" t="s">
        <v>36</v>
      </c>
      <c r="G4" s="17" t="s">
        <v>27</v>
      </c>
      <c r="H4" s="19">
        <v>1320</v>
      </c>
      <c r="I4" s="6">
        <f>DMAX($A$4:$E$10,D4,$D$1:$E$2)</f>
        <v>1320</v>
      </c>
      <c r="J4" s="6" t="str">
        <f t="shared" ca="1" si="0"/>
        <v>=BDMÁX($A$4:$E$10;D4;$D$1:$E$2)</v>
      </c>
    </row>
    <row r="5" spans="1:10" x14ac:dyDescent="0.3">
      <c r="A5" s="20" t="s">
        <v>35</v>
      </c>
      <c r="B5" s="20">
        <v>18</v>
      </c>
      <c r="C5" s="21">
        <v>0.35</v>
      </c>
      <c r="D5" s="22">
        <v>170</v>
      </c>
      <c r="E5" s="21">
        <v>59.5</v>
      </c>
      <c r="G5" s="17" t="s">
        <v>25</v>
      </c>
      <c r="H5" s="19">
        <v>290</v>
      </c>
      <c r="I5" s="6">
        <f>DMIN($A$4:$E$10,4,$D$1:$E$2)</f>
        <v>290</v>
      </c>
      <c r="J5" s="6" t="str">
        <f t="shared" ca="1" si="0"/>
        <v>=BDMÍN($A$4:$E$10;4;$D$1:$E$2)</v>
      </c>
    </row>
    <row r="6" spans="1:10" x14ac:dyDescent="0.3">
      <c r="A6" s="20" t="s">
        <v>33</v>
      </c>
      <c r="B6" s="20">
        <v>12</v>
      </c>
      <c r="C6" s="21">
        <v>1.32</v>
      </c>
      <c r="D6" s="22">
        <v>580</v>
      </c>
      <c r="E6" s="21">
        <v>130.5</v>
      </c>
      <c r="G6" s="30"/>
      <c r="H6" s="31"/>
    </row>
    <row r="7" spans="1:10" x14ac:dyDescent="0.3">
      <c r="A7" s="23" t="s">
        <v>32</v>
      </c>
      <c r="B7" s="23" t="s">
        <v>31</v>
      </c>
      <c r="C7" s="24">
        <v>0.45</v>
      </c>
      <c r="D7" s="25">
        <v>290</v>
      </c>
      <c r="E7" s="24">
        <v>765.6</v>
      </c>
      <c r="G7" s="17" t="s">
        <v>45</v>
      </c>
      <c r="H7" s="7">
        <v>3</v>
      </c>
      <c r="I7" s="6">
        <f>DCOUNTA($A$4:$E$10,2,$D$1:$E$2)</f>
        <v>3</v>
      </c>
      <c r="J7" s="6" t="str">
        <f t="shared" ca="1" si="0"/>
        <v>=BDCONTARA($A$4:$E$10;2;$D$1:$E$2)</v>
      </c>
    </row>
    <row r="8" spans="1:10" x14ac:dyDescent="0.3">
      <c r="A8" s="23" t="s">
        <v>29</v>
      </c>
      <c r="B8" s="23">
        <v>14</v>
      </c>
      <c r="C8" s="24">
        <v>0.5</v>
      </c>
      <c r="D8" s="25">
        <v>387</v>
      </c>
      <c r="E8" s="24">
        <v>572.76</v>
      </c>
      <c r="G8" s="17" t="s">
        <v>41</v>
      </c>
      <c r="H8" s="7">
        <v>2</v>
      </c>
      <c r="I8" s="6">
        <f>DCOUNT($A$4:$E$10,2,$D$1:$E$2)</f>
        <v>2</v>
      </c>
      <c r="J8" s="6" t="str">
        <f t="shared" ca="1" si="0"/>
        <v>=BDCONTAR($A$4:$E$10;2;$D$1:$E$2)</v>
      </c>
    </row>
    <row r="9" spans="1:10" x14ac:dyDescent="0.3">
      <c r="A9" s="23" t="s">
        <v>28</v>
      </c>
      <c r="B9" s="23">
        <v>9</v>
      </c>
      <c r="C9" s="24">
        <v>0.23</v>
      </c>
      <c r="D9" s="25">
        <v>1320</v>
      </c>
      <c r="E9" s="24">
        <v>303.60000000000002</v>
      </c>
      <c r="G9"/>
      <c r="H9"/>
    </row>
    <row r="10" spans="1:10" x14ac:dyDescent="0.3">
      <c r="A10" s="20" t="s">
        <v>26</v>
      </c>
      <c r="B10" s="20">
        <v>8</v>
      </c>
      <c r="C10" s="21">
        <v>0.15</v>
      </c>
      <c r="D10" s="22">
        <v>1277</v>
      </c>
      <c r="E10" s="21">
        <v>191.55</v>
      </c>
    </row>
    <row r="14" spans="1:10" x14ac:dyDescent="0.3">
      <c r="A14" s="12" t="s">
        <v>51</v>
      </c>
    </row>
    <row r="15" spans="1:10" x14ac:dyDescent="0.3">
      <c r="A15" s="12"/>
    </row>
    <row r="16" spans="1:10" x14ac:dyDescent="0.3">
      <c r="A16" s="13" t="s">
        <v>54</v>
      </c>
    </row>
    <row r="17" spans="1:1" x14ac:dyDescent="0.3">
      <c r="A17" s="13" t="s">
        <v>52</v>
      </c>
    </row>
  </sheetData>
  <mergeCells count="2">
    <mergeCell ref="G1:H1"/>
    <mergeCell ref="G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H41"/>
  <sheetViews>
    <sheetView zoomScale="70" zoomScaleNormal="70" workbookViewId="0">
      <selection activeCell="C3" sqref="C3"/>
    </sheetView>
  </sheetViews>
  <sheetFormatPr defaultColWidth="9.109375" defaultRowHeight="13.8" x14ac:dyDescent="0.25"/>
  <cols>
    <col min="1" max="1" width="17.88671875" style="1" customWidth="1"/>
    <col min="2" max="2" width="13.44140625" style="1" customWidth="1"/>
    <col min="3" max="3" width="18" style="1" customWidth="1"/>
    <col min="4" max="4" width="19.88671875" style="1" customWidth="1"/>
    <col min="5" max="5" width="12.44140625" style="1" bestFit="1" customWidth="1"/>
    <col min="6" max="7" width="9.109375" style="1"/>
    <col min="8" max="8" width="17.109375" style="1" bestFit="1" customWidth="1"/>
    <col min="9" max="16384" width="9.109375" style="1"/>
  </cols>
  <sheetData>
    <row r="1" spans="1:8" x14ac:dyDescent="0.25">
      <c r="A1" s="32" t="s">
        <v>23</v>
      </c>
      <c r="B1" s="32"/>
      <c r="C1" s="32"/>
      <c r="D1" s="32"/>
      <c r="E1" s="32"/>
    </row>
    <row r="3" spans="1:8" s="4" customFormat="1" x14ac:dyDescent="0.25">
      <c r="A3" s="5" t="s">
        <v>22</v>
      </c>
      <c r="B3" s="5" t="s">
        <v>21</v>
      </c>
      <c r="C3" s="5" t="s">
        <v>20</v>
      </c>
      <c r="D3" s="5" t="s">
        <v>0</v>
      </c>
      <c r="E3" s="5" t="s">
        <v>19</v>
      </c>
      <c r="F3" s="5" t="s">
        <v>24</v>
      </c>
    </row>
    <row r="4" spans="1:8" ht="14.4" x14ac:dyDescent="0.3">
      <c r="A4" s="1" t="s">
        <v>4</v>
      </c>
      <c r="B4" s="3" t="s">
        <v>3</v>
      </c>
      <c r="C4" s="10">
        <v>43931</v>
      </c>
      <c r="D4" s="1" t="s">
        <v>10</v>
      </c>
      <c r="E4" s="2">
        <v>9.9</v>
      </c>
      <c r="F4" s="11">
        <v>0.41099999999999998</v>
      </c>
    </row>
    <row r="5" spans="1:8" ht="14.4" x14ac:dyDescent="0.3">
      <c r="A5" s="1" t="s">
        <v>11</v>
      </c>
      <c r="B5" s="3" t="s">
        <v>3</v>
      </c>
      <c r="C5" s="10">
        <v>43944</v>
      </c>
      <c r="D5" s="1" t="s">
        <v>18</v>
      </c>
      <c r="E5" s="2">
        <v>467</v>
      </c>
      <c r="F5" s="11">
        <v>0.23</v>
      </c>
    </row>
    <row r="6" spans="1:8" ht="14.4" x14ac:dyDescent="0.3">
      <c r="A6" s="1" t="s">
        <v>5</v>
      </c>
      <c r="B6" s="3" t="s">
        <v>3</v>
      </c>
      <c r="C6" s="10">
        <v>43947</v>
      </c>
      <c r="D6" s="1" t="s">
        <v>17</v>
      </c>
      <c r="E6" s="2">
        <v>1500</v>
      </c>
      <c r="F6" s="11">
        <v>0.74399999999999999</v>
      </c>
    </row>
    <row r="7" spans="1:8" ht="14.4" x14ac:dyDescent="0.3">
      <c r="A7" s="1" t="s">
        <v>9</v>
      </c>
      <c r="B7" s="3" t="s">
        <v>1</v>
      </c>
      <c r="C7" s="10">
        <v>43928</v>
      </c>
      <c r="D7" s="1" t="s">
        <v>8</v>
      </c>
      <c r="E7" s="2">
        <v>115</v>
      </c>
      <c r="F7" s="11">
        <v>0.17699999999999999</v>
      </c>
    </row>
    <row r="8" spans="1:8" ht="14.4" x14ac:dyDescent="0.3">
      <c r="A8" s="1" t="s">
        <v>7</v>
      </c>
      <c r="B8" s="3" t="s">
        <v>1</v>
      </c>
      <c r="C8" s="10">
        <v>43938</v>
      </c>
      <c r="D8" s="1" t="s">
        <v>13</v>
      </c>
      <c r="E8" s="2">
        <v>500</v>
      </c>
      <c r="F8" s="11">
        <v>0.309</v>
      </c>
      <c r="H8" s="9"/>
    </row>
    <row r="9" spans="1:8" ht="14.4" x14ac:dyDescent="0.3">
      <c r="A9" s="1" t="s">
        <v>15</v>
      </c>
      <c r="B9" s="3" t="s">
        <v>1</v>
      </c>
      <c r="C9" s="10">
        <v>43956</v>
      </c>
      <c r="D9" s="1" t="s">
        <v>6</v>
      </c>
      <c r="E9" s="2">
        <v>120</v>
      </c>
      <c r="F9" s="11">
        <v>0.35199999999999998</v>
      </c>
      <c r="H9" s="9"/>
    </row>
    <row r="10" spans="1:8" ht="14.4" x14ac:dyDescent="0.3">
      <c r="A10" s="1" t="s">
        <v>5</v>
      </c>
      <c r="B10" s="3" t="s">
        <v>3</v>
      </c>
      <c r="C10" s="10">
        <v>43922</v>
      </c>
      <c r="D10" s="1" t="s">
        <v>12</v>
      </c>
      <c r="E10" s="2">
        <v>2000</v>
      </c>
      <c r="F10" s="11">
        <v>0.93400000000000005</v>
      </c>
      <c r="H10" s="9"/>
    </row>
    <row r="11" spans="1:8" ht="14.4" x14ac:dyDescent="0.3">
      <c r="A11" s="1" t="s">
        <v>11</v>
      </c>
      <c r="B11" s="3" t="s">
        <v>3</v>
      </c>
      <c r="C11" s="10">
        <v>43937</v>
      </c>
      <c r="D11" s="1" t="s">
        <v>18</v>
      </c>
      <c r="E11" s="2">
        <v>533</v>
      </c>
      <c r="F11" s="11">
        <v>0.625</v>
      </c>
      <c r="H11" s="9"/>
    </row>
    <row r="12" spans="1:8" ht="14.4" x14ac:dyDescent="0.3">
      <c r="A12" s="1" t="s">
        <v>7</v>
      </c>
      <c r="B12" s="3" t="s">
        <v>1</v>
      </c>
      <c r="C12" s="10">
        <v>43949</v>
      </c>
      <c r="D12" s="1" t="s">
        <v>6</v>
      </c>
      <c r="E12" s="2">
        <v>120</v>
      </c>
      <c r="F12" s="11">
        <v>0.28999999999999998</v>
      </c>
    </row>
    <row r="13" spans="1:8" ht="14.4" x14ac:dyDescent="0.3">
      <c r="A13" s="1" t="s">
        <v>7</v>
      </c>
      <c r="B13" s="3" t="s">
        <v>1</v>
      </c>
      <c r="C13" s="10">
        <v>43955</v>
      </c>
      <c r="D13" s="1" t="s">
        <v>6</v>
      </c>
      <c r="E13" s="2">
        <v>90</v>
      </c>
      <c r="F13" s="11">
        <v>0.59799999999999998</v>
      </c>
    </row>
    <row r="14" spans="1:8" ht="14.4" x14ac:dyDescent="0.3">
      <c r="A14" s="1" t="s">
        <v>14</v>
      </c>
      <c r="B14" s="3" t="s">
        <v>3</v>
      </c>
      <c r="C14" s="10">
        <v>43923</v>
      </c>
      <c r="D14" s="1" t="s">
        <v>17</v>
      </c>
      <c r="E14" s="2">
        <v>1500</v>
      </c>
      <c r="F14" s="11">
        <v>0.53800000000000003</v>
      </c>
    </row>
    <row r="15" spans="1:8" ht="14.4" x14ac:dyDescent="0.3">
      <c r="A15" s="1" t="s">
        <v>5</v>
      </c>
      <c r="B15" s="3" t="s">
        <v>3</v>
      </c>
      <c r="C15" s="10">
        <v>43914</v>
      </c>
      <c r="D15" s="1" t="s">
        <v>16</v>
      </c>
      <c r="E15" s="2">
        <v>450</v>
      </c>
      <c r="F15" s="11">
        <v>0.41899999999999998</v>
      </c>
    </row>
    <row r="16" spans="1:8" ht="14.4" x14ac:dyDescent="0.3">
      <c r="A16" s="1" t="s">
        <v>9</v>
      </c>
      <c r="B16" s="3" t="s">
        <v>1</v>
      </c>
      <c r="C16" s="10">
        <v>43955</v>
      </c>
      <c r="D16" s="1" t="s">
        <v>8</v>
      </c>
      <c r="E16" s="2">
        <v>130</v>
      </c>
      <c r="F16" s="11">
        <v>0.22800000000000001</v>
      </c>
    </row>
    <row r="17" spans="1:6" ht="14.4" x14ac:dyDescent="0.3">
      <c r="A17" s="1" t="s">
        <v>15</v>
      </c>
      <c r="B17" s="3" t="s">
        <v>1</v>
      </c>
      <c r="C17" s="10">
        <v>43935</v>
      </c>
      <c r="D17" s="1" t="s">
        <v>8</v>
      </c>
      <c r="E17" s="2">
        <v>150</v>
      </c>
      <c r="F17" s="11">
        <v>0.217</v>
      </c>
    </row>
    <row r="18" spans="1:6" ht="14.4" x14ac:dyDescent="0.3">
      <c r="A18" s="1" t="s">
        <v>9</v>
      </c>
      <c r="B18" s="3" t="s">
        <v>1</v>
      </c>
      <c r="C18" s="10">
        <v>43948</v>
      </c>
      <c r="D18" s="1" t="s">
        <v>8</v>
      </c>
      <c r="E18" s="2">
        <v>120</v>
      </c>
      <c r="F18" s="11">
        <v>0.68400000000000005</v>
      </c>
    </row>
    <row r="19" spans="1:6" ht="14.4" x14ac:dyDescent="0.3">
      <c r="A19" s="1" t="s">
        <v>14</v>
      </c>
      <c r="B19" s="3" t="s">
        <v>3</v>
      </c>
      <c r="C19" s="10">
        <v>43929</v>
      </c>
      <c r="D19" s="1" t="s">
        <v>10</v>
      </c>
      <c r="E19" s="2">
        <v>9.9</v>
      </c>
      <c r="F19" s="11">
        <v>0.66500000000000004</v>
      </c>
    </row>
    <row r="20" spans="1:6" ht="14.4" x14ac:dyDescent="0.3">
      <c r="A20" s="1" t="s">
        <v>7</v>
      </c>
      <c r="B20" s="3" t="s">
        <v>1</v>
      </c>
      <c r="C20" s="10">
        <v>43907</v>
      </c>
      <c r="D20" s="1" t="s">
        <v>13</v>
      </c>
      <c r="E20" s="2">
        <v>98.5</v>
      </c>
      <c r="F20" s="11">
        <v>0.61699999999999999</v>
      </c>
    </row>
    <row r="21" spans="1:6" ht="14.4" x14ac:dyDescent="0.3">
      <c r="A21" s="1" t="s">
        <v>4</v>
      </c>
      <c r="B21" s="3" t="s">
        <v>3</v>
      </c>
      <c r="C21" s="10">
        <v>43932</v>
      </c>
      <c r="D21" s="1" t="s">
        <v>12</v>
      </c>
      <c r="E21" s="2">
        <v>2000</v>
      </c>
      <c r="F21" s="11">
        <v>0.60199999999999998</v>
      </c>
    </row>
    <row r="22" spans="1:6" ht="14.4" x14ac:dyDescent="0.3">
      <c r="A22" s="1" t="s">
        <v>11</v>
      </c>
      <c r="B22" s="3" t="s">
        <v>3</v>
      </c>
      <c r="C22" s="10">
        <v>43923</v>
      </c>
      <c r="D22" s="1" t="s">
        <v>10</v>
      </c>
      <c r="E22" s="2">
        <v>9.9</v>
      </c>
      <c r="F22" s="11">
        <v>0.71699999999999997</v>
      </c>
    </row>
    <row r="23" spans="1:6" ht="14.4" x14ac:dyDescent="0.3">
      <c r="A23" s="1" t="s">
        <v>9</v>
      </c>
      <c r="B23" s="3" t="s">
        <v>1</v>
      </c>
      <c r="C23" s="10">
        <v>43946</v>
      </c>
      <c r="D23" s="1" t="s">
        <v>8</v>
      </c>
      <c r="E23" s="2">
        <v>120</v>
      </c>
      <c r="F23" s="11">
        <v>0.105</v>
      </c>
    </row>
    <row r="24" spans="1:6" ht="14.4" x14ac:dyDescent="0.3">
      <c r="A24" s="1" t="s">
        <v>7</v>
      </c>
      <c r="B24" s="3" t="s">
        <v>1</v>
      </c>
      <c r="C24" s="10">
        <v>43919</v>
      </c>
      <c r="D24" s="1" t="s">
        <v>6</v>
      </c>
      <c r="E24" s="2">
        <v>150</v>
      </c>
      <c r="F24" s="11">
        <v>0.27700000000000002</v>
      </c>
    </row>
    <row r="25" spans="1:6" ht="14.4" x14ac:dyDescent="0.3">
      <c r="A25" s="1" t="s">
        <v>5</v>
      </c>
      <c r="B25" s="3" t="s">
        <v>3</v>
      </c>
      <c r="C25" s="10">
        <v>43945</v>
      </c>
      <c r="D25" s="1" t="s">
        <v>2</v>
      </c>
      <c r="E25" s="2">
        <v>335</v>
      </c>
      <c r="F25" s="11">
        <v>0.14099999999999999</v>
      </c>
    </row>
    <row r="26" spans="1:6" ht="14.4" x14ac:dyDescent="0.3">
      <c r="A26" s="1" t="s">
        <v>4</v>
      </c>
      <c r="B26" s="3" t="s">
        <v>3</v>
      </c>
      <c r="C26" s="10">
        <v>43942</v>
      </c>
      <c r="D26" s="1" t="s">
        <v>2</v>
      </c>
      <c r="E26" s="2">
        <v>335</v>
      </c>
      <c r="F26" s="11">
        <v>0.89200000000000002</v>
      </c>
    </row>
    <row r="29" spans="1:6" ht="14.4" x14ac:dyDescent="0.3">
      <c r="A29"/>
    </row>
    <row r="30" spans="1:6" ht="14.4" x14ac:dyDescent="0.3">
      <c r="A30"/>
    </row>
    <row r="31" spans="1:6" ht="14.4" x14ac:dyDescent="0.3">
      <c r="A31"/>
    </row>
    <row r="32" spans="1:6" ht="14.4" x14ac:dyDescent="0.3">
      <c r="A32"/>
    </row>
    <row r="33" spans="1:1" ht="14.4" x14ac:dyDescent="0.3">
      <c r="A33"/>
    </row>
    <row r="34" spans="1:1" ht="14.4" x14ac:dyDescent="0.3">
      <c r="A34"/>
    </row>
    <row r="35" spans="1:1" ht="14.4" x14ac:dyDescent="0.3">
      <c r="A35"/>
    </row>
    <row r="36" spans="1:1" ht="14.4" x14ac:dyDescent="0.3">
      <c r="A36"/>
    </row>
    <row r="37" spans="1:1" ht="14.4" x14ac:dyDescent="0.3">
      <c r="A37"/>
    </row>
    <row r="38" spans="1:1" ht="14.4" x14ac:dyDescent="0.3">
      <c r="A38"/>
    </row>
    <row r="39" spans="1:1" ht="14.4" x14ac:dyDescent="0.3">
      <c r="A39"/>
    </row>
    <row r="40" spans="1:1" ht="14.4" x14ac:dyDescent="0.3">
      <c r="A40"/>
    </row>
    <row r="41" spans="1:1" ht="14.4" x14ac:dyDescent="0.3">
      <c r="A4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F24"/>
  <sheetViews>
    <sheetView zoomScale="112" zoomScaleNormal="112" workbookViewId="0">
      <selection activeCell="A7" sqref="A7"/>
    </sheetView>
  </sheetViews>
  <sheetFormatPr defaultRowHeight="14.4" x14ac:dyDescent="0.3"/>
  <cols>
    <col min="1" max="1" width="19.44140625" customWidth="1"/>
    <col min="2" max="2" width="23.88671875" bestFit="1" customWidth="1"/>
    <col min="3" max="3" width="14.109375" customWidth="1"/>
    <col min="4" max="4" width="25.44140625" bestFit="1" customWidth="1"/>
    <col min="5" max="6" width="10.6640625" customWidth="1"/>
  </cols>
  <sheetData>
    <row r="1" spans="1:6" x14ac:dyDescent="0.3">
      <c r="A1" t="s">
        <v>49</v>
      </c>
      <c r="E1" s="14" t="s">
        <v>53</v>
      </c>
      <c r="F1" s="15">
        <v>762.47499999999991</v>
      </c>
    </row>
    <row r="3" spans="1:6" x14ac:dyDescent="0.3">
      <c r="A3" s="8" t="s">
        <v>46</v>
      </c>
    </row>
    <row r="4" spans="1:6" x14ac:dyDescent="0.3">
      <c r="A4" t="s">
        <v>55</v>
      </c>
    </row>
    <row r="6" spans="1:6" x14ac:dyDescent="0.3">
      <c r="A6" s="5" t="s">
        <v>21</v>
      </c>
      <c r="B6" t="s">
        <v>57</v>
      </c>
      <c r="C6" s="33">
        <f>DAVERAGE(VENDAS,5,$A$6:$A$7)</f>
        <v>762.47499999999991</v>
      </c>
      <c r="D6" t="str">
        <f ca="1">_xlfn.FORMULATEXT(C6)</f>
        <v>=BDMÉDIA(VENDAS;5;$A$6:$A$7)</v>
      </c>
    </row>
    <row r="7" spans="1:6" x14ac:dyDescent="0.3">
      <c r="A7" s="27" t="s">
        <v>56</v>
      </c>
      <c r="B7" t="s">
        <v>58</v>
      </c>
      <c r="C7" s="33">
        <f>DSUM(VENDAS,5,$A$6:$A$7)</f>
        <v>9149.6999999999989</v>
      </c>
      <c r="D7" t="str">
        <f t="shared" ref="D7:D10" ca="1" si="0">_xlfn.FORMULATEXT(C7)</f>
        <v>=BDSOMA(VENDAS;5;$A$6:$A$7)</v>
      </c>
    </row>
    <row r="8" spans="1:6" x14ac:dyDescent="0.3">
      <c r="B8" t="s">
        <v>59</v>
      </c>
      <c r="C8" s="33">
        <f>DMAX(VENDAS,5,$A$6:$A$7)</f>
        <v>2000</v>
      </c>
      <c r="D8" t="str">
        <f t="shared" ca="1" si="0"/>
        <v>=BDMÁX(VENDAS;5;$A$6:$A$7)</v>
      </c>
    </row>
    <row r="9" spans="1:6" x14ac:dyDescent="0.3">
      <c r="B9" t="s">
        <v>60</v>
      </c>
      <c r="C9" s="33">
        <f>DMIN(VENDAS,5,$A$6:$A$7)</f>
        <v>9.9</v>
      </c>
      <c r="D9" t="str">
        <f t="shared" ca="1" si="0"/>
        <v>=BDMÍN(VENDAS;5;$A$6:$A$7)</v>
      </c>
    </row>
    <row r="10" spans="1:6" x14ac:dyDescent="0.3">
      <c r="B10" t="s">
        <v>61</v>
      </c>
      <c r="C10" s="34">
        <f>DCOUNTA(VENDAS,5,$A$6:$A$7)</f>
        <v>12</v>
      </c>
      <c r="D10" t="str">
        <f t="shared" ca="1" si="0"/>
        <v>=BDCONTARA(VENDAS;5;$A$6:$A$7)</v>
      </c>
    </row>
    <row r="12" spans="1:6" x14ac:dyDescent="0.3">
      <c r="A12" s="5" t="s">
        <v>22</v>
      </c>
      <c r="B12" s="5" t="s">
        <v>21</v>
      </c>
      <c r="C12" s="5" t="s">
        <v>20</v>
      </c>
      <c r="D12" s="5" t="s">
        <v>0</v>
      </c>
      <c r="E12" s="5" t="s">
        <v>19</v>
      </c>
      <c r="F12" s="5" t="s">
        <v>24</v>
      </c>
    </row>
    <row r="13" spans="1:6" x14ac:dyDescent="0.3">
      <c r="A13" s="1" t="s">
        <v>4</v>
      </c>
      <c r="B13" s="3" t="s">
        <v>3</v>
      </c>
      <c r="C13" s="10">
        <v>43931</v>
      </c>
      <c r="D13" s="1" t="s">
        <v>10</v>
      </c>
      <c r="E13" s="2">
        <v>9.9</v>
      </c>
      <c r="F13" s="11">
        <v>0.41099999999999998</v>
      </c>
    </row>
    <row r="14" spans="1:6" x14ac:dyDescent="0.3">
      <c r="A14" s="1" t="s">
        <v>11</v>
      </c>
      <c r="B14" s="3" t="s">
        <v>3</v>
      </c>
      <c r="C14" s="10">
        <v>43944</v>
      </c>
      <c r="D14" s="1" t="s">
        <v>18</v>
      </c>
      <c r="E14" s="2">
        <v>467</v>
      </c>
      <c r="F14" s="11">
        <v>0.23</v>
      </c>
    </row>
    <row r="15" spans="1:6" x14ac:dyDescent="0.3">
      <c r="A15" s="1" t="s">
        <v>5</v>
      </c>
      <c r="B15" s="3" t="s">
        <v>3</v>
      </c>
      <c r="C15" s="10">
        <v>43947</v>
      </c>
      <c r="D15" s="1" t="s">
        <v>17</v>
      </c>
      <c r="E15" s="2">
        <v>1500</v>
      </c>
      <c r="F15" s="11">
        <v>0.74399999999999999</v>
      </c>
    </row>
    <row r="16" spans="1:6" x14ac:dyDescent="0.3">
      <c r="A16" s="1" t="s">
        <v>5</v>
      </c>
      <c r="B16" s="3" t="s">
        <v>3</v>
      </c>
      <c r="C16" s="10">
        <v>43922</v>
      </c>
      <c r="D16" s="1" t="s">
        <v>12</v>
      </c>
      <c r="E16" s="2">
        <v>2000</v>
      </c>
      <c r="F16" s="11">
        <v>0.93400000000000005</v>
      </c>
    </row>
    <row r="17" spans="1:6" x14ac:dyDescent="0.3">
      <c r="A17" s="1" t="s">
        <v>11</v>
      </c>
      <c r="B17" s="3" t="s">
        <v>3</v>
      </c>
      <c r="C17" s="10">
        <v>43937</v>
      </c>
      <c r="D17" s="1" t="s">
        <v>18</v>
      </c>
      <c r="E17" s="2">
        <v>533</v>
      </c>
      <c r="F17" s="11">
        <v>0.625</v>
      </c>
    </row>
    <row r="18" spans="1:6" x14ac:dyDescent="0.3">
      <c r="A18" s="1" t="s">
        <v>14</v>
      </c>
      <c r="B18" s="3" t="s">
        <v>3</v>
      </c>
      <c r="C18" s="10">
        <v>43923</v>
      </c>
      <c r="D18" s="1" t="s">
        <v>17</v>
      </c>
      <c r="E18" s="2">
        <v>1500</v>
      </c>
      <c r="F18" s="11">
        <v>0.53800000000000003</v>
      </c>
    </row>
    <row r="19" spans="1:6" x14ac:dyDescent="0.3">
      <c r="A19" s="1" t="s">
        <v>5</v>
      </c>
      <c r="B19" s="3" t="s">
        <v>3</v>
      </c>
      <c r="C19" s="10">
        <v>43914</v>
      </c>
      <c r="D19" s="1" t="s">
        <v>16</v>
      </c>
      <c r="E19" s="2">
        <v>450</v>
      </c>
      <c r="F19" s="11">
        <v>0.41899999999999998</v>
      </c>
    </row>
    <row r="20" spans="1:6" x14ac:dyDescent="0.3">
      <c r="A20" s="1" t="s">
        <v>14</v>
      </c>
      <c r="B20" s="3" t="s">
        <v>3</v>
      </c>
      <c r="C20" s="10">
        <v>43929</v>
      </c>
      <c r="D20" s="1" t="s">
        <v>10</v>
      </c>
      <c r="E20" s="2">
        <v>9.9</v>
      </c>
      <c r="F20" s="11">
        <v>0.66500000000000004</v>
      </c>
    </row>
    <row r="21" spans="1:6" x14ac:dyDescent="0.3">
      <c r="A21" s="1" t="s">
        <v>4</v>
      </c>
      <c r="B21" s="3" t="s">
        <v>3</v>
      </c>
      <c r="C21" s="10">
        <v>43932</v>
      </c>
      <c r="D21" s="1" t="s">
        <v>12</v>
      </c>
      <c r="E21" s="2">
        <v>2000</v>
      </c>
      <c r="F21" s="11">
        <v>0.60199999999999998</v>
      </c>
    </row>
    <row r="22" spans="1:6" x14ac:dyDescent="0.3">
      <c r="A22" s="1" t="s">
        <v>11</v>
      </c>
      <c r="B22" s="3" t="s">
        <v>3</v>
      </c>
      <c r="C22" s="10">
        <v>43923</v>
      </c>
      <c r="D22" s="1" t="s">
        <v>10</v>
      </c>
      <c r="E22" s="2">
        <v>9.9</v>
      </c>
      <c r="F22" s="11">
        <v>0.71699999999999997</v>
      </c>
    </row>
    <row r="23" spans="1:6" x14ac:dyDescent="0.3">
      <c r="A23" s="1" t="s">
        <v>5</v>
      </c>
      <c r="B23" s="3" t="s">
        <v>3</v>
      </c>
      <c r="C23" s="10">
        <v>43945</v>
      </c>
      <c r="D23" s="1" t="s">
        <v>2</v>
      </c>
      <c r="E23" s="2">
        <v>335</v>
      </c>
      <c r="F23" s="11">
        <v>0.14099999999999999</v>
      </c>
    </row>
    <row r="24" spans="1:6" x14ac:dyDescent="0.3">
      <c r="A24" s="1" t="s">
        <v>4</v>
      </c>
      <c r="B24" s="3" t="s">
        <v>3</v>
      </c>
      <c r="C24" s="10">
        <v>43942</v>
      </c>
      <c r="D24" s="1" t="s">
        <v>2</v>
      </c>
      <c r="E24" s="2">
        <v>335</v>
      </c>
      <c r="F24" s="11">
        <v>0.89200000000000002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F14"/>
  <sheetViews>
    <sheetView zoomScale="130" zoomScaleNormal="130" workbookViewId="0">
      <selection activeCell="A7" sqref="A7"/>
    </sheetView>
  </sheetViews>
  <sheetFormatPr defaultRowHeight="14.4" x14ac:dyDescent="0.3"/>
  <cols>
    <col min="1" max="1" width="17.33203125" customWidth="1"/>
    <col min="2" max="2" width="17.109375" customWidth="1"/>
    <col min="3" max="3" width="14.109375" bestFit="1" customWidth="1"/>
    <col min="4" max="4" width="14.33203125" bestFit="1" customWidth="1"/>
    <col min="6" max="6" width="9.88671875" bestFit="1" customWidth="1"/>
  </cols>
  <sheetData>
    <row r="1" spans="1:6" x14ac:dyDescent="0.3">
      <c r="A1" t="s">
        <v>49</v>
      </c>
      <c r="E1" s="14" t="s">
        <v>53</v>
      </c>
      <c r="F1" s="15">
        <v>130</v>
      </c>
    </row>
    <row r="3" spans="1:6" x14ac:dyDescent="0.3">
      <c r="A3" s="8" t="s">
        <v>47</v>
      </c>
    </row>
    <row r="4" spans="1:6" x14ac:dyDescent="0.3">
      <c r="A4" t="s">
        <v>55</v>
      </c>
    </row>
    <row r="6" spans="1:6" x14ac:dyDescent="0.3">
      <c r="A6" s="27" t="s">
        <v>40</v>
      </c>
      <c r="B6" s="27" t="s">
        <v>62</v>
      </c>
    </row>
    <row r="7" spans="1:6" x14ac:dyDescent="0.3">
      <c r="A7" s="27" t="s">
        <v>8</v>
      </c>
      <c r="B7" s="27" t="s">
        <v>9</v>
      </c>
      <c r="D7" s="33">
        <f>DMAX(VENDAS,5,A6:B7)</f>
        <v>130</v>
      </c>
    </row>
    <row r="8" spans="1:6" x14ac:dyDescent="0.3">
      <c r="D8" t="str">
        <f ca="1">_xlfn.FORMULATEXT(D7)</f>
        <v>=BDMÁX(VENDAS;5;A6:B7)</v>
      </c>
    </row>
    <row r="10" spans="1:6" x14ac:dyDescent="0.3">
      <c r="A10" s="5" t="s">
        <v>22</v>
      </c>
      <c r="B10" s="5" t="s">
        <v>21</v>
      </c>
      <c r="C10" s="5" t="s">
        <v>20</v>
      </c>
      <c r="D10" s="5" t="s">
        <v>0</v>
      </c>
      <c r="E10" s="5" t="s">
        <v>19</v>
      </c>
      <c r="F10" s="5" t="s">
        <v>24</v>
      </c>
    </row>
    <row r="11" spans="1:6" x14ac:dyDescent="0.3">
      <c r="A11" s="1" t="s">
        <v>9</v>
      </c>
      <c r="B11" s="3" t="s">
        <v>1</v>
      </c>
      <c r="C11" s="10">
        <v>43928</v>
      </c>
      <c r="D11" s="1" t="s">
        <v>8</v>
      </c>
      <c r="E11" s="2">
        <v>115</v>
      </c>
      <c r="F11" s="11">
        <v>0.17699999999999999</v>
      </c>
    </row>
    <row r="12" spans="1:6" x14ac:dyDescent="0.3">
      <c r="A12" s="1" t="s">
        <v>9</v>
      </c>
      <c r="B12" s="3" t="s">
        <v>1</v>
      </c>
      <c r="C12" s="10">
        <v>43955</v>
      </c>
      <c r="D12" s="1" t="s">
        <v>8</v>
      </c>
      <c r="E12" s="2">
        <v>130</v>
      </c>
      <c r="F12" s="11">
        <v>0.22800000000000001</v>
      </c>
    </row>
    <row r="13" spans="1:6" x14ac:dyDescent="0.3">
      <c r="A13" s="1" t="s">
        <v>9</v>
      </c>
      <c r="B13" s="3" t="s">
        <v>1</v>
      </c>
      <c r="C13" s="10">
        <v>43948</v>
      </c>
      <c r="D13" s="1" t="s">
        <v>8</v>
      </c>
      <c r="E13" s="2">
        <v>120</v>
      </c>
      <c r="F13" s="11">
        <v>0.68400000000000005</v>
      </c>
    </row>
    <row r="14" spans="1:6" x14ac:dyDescent="0.3">
      <c r="A14" s="1" t="s">
        <v>9</v>
      </c>
      <c r="B14" s="3" t="s">
        <v>1</v>
      </c>
      <c r="C14" s="10">
        <v>43946</v>
      </c>
      <c r="D14" s="1" t="s">
        <v>8</v>
      </c>
      <c r="E14" s="2">
        <v>120</v>
      </c>
      <c r="F14" s="11">
        <v>0.105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A1:F15"/>
  <sheetViews>
    <sheetView topLeftCell="A5" zoomScale="130" zoomScaleNormal="130" workbookViewId="0">
      <selection activeCell="E11" sqref="E11:E15"/>
    </sheetView>
  </sheetViews>
  <sheetFormatPr defaultRowHeight="14.4" x14ac:dyDescent="0.3"/>
  <cols>
    <col min="1" max="1" width="13.44140625" customWidth="1"/>
    <col min="2" max="2" width="12.44140625" customWidth="1"/>
    <col min="3" max="3" width="13.44140625" bestFit="1" customWidth="1"/>
    <col min="4" max="4" width="11.33203125" bestFit="1" customWidth="1"/>
    <col min="5" max="5" width="13.5546875" customWidth="1"/>
    <col min="6" max="6" width="12.44140625" bestFit="1" customWidth="1"/>
  </cols>
  <sheetData>
    <row r="1" spans="1:6" x14ac:dyDescent="0.3">
      <c r="A1" t="s">
        <v>49</v>
      </c>
      <c r="E1" s="14" t="s">
        <v>53</v>
      </c>
      <c r="F1" s="15">
        <v>3052.8</v>
      </c>
    </row>
    <row r="3" spans="1:6" x14ac:dyDescent="0.3">
      <c r="A3" s="8" t="s">
        <v>48</v>
      </c>
    </row>
    <row r="4" spans="1:6" x14ac:dyDescent="0.3">
      <c r="A4" t="s">
        <v>55</v>
      </c>
    </row>
    <row r="6" spans="1:6" x14ac:dyDescent="0.3">
      <c r="A6" s="27" t="s">
        <v>63</v>
      </c>
      <c r="B6" s="27" t="s">
        <v>63</v>
      </c>
    </row>
    <row r="7" spans="1:6" x14ac:dyDescent="0.3">
      <c r="A7" t="s">
        <v>64</v>
      </c>
      <c r="B7" t="s">
        <v>66</v>
      </c>
      <c r="D7" s="28">
        <f>DSUM(VENDAS,5,A6:B8)</f>
        <v>3052.8</v>
      </c>
    </row>
    <row r="8" spans="1:6" x14ac:dyDescent="0.3">
      <c r="A8" t="s">
        <v>65</v>
      </c>
      <c r="B8" t="s">
        <v>67</v>
      </c>
      <c r="D8" t="str">
        <f ca="1">_xlfn.FORMULATEXT(D7)</f>
        <v>=BDSOMA(VENDAS;5;A6:B8)</v>
      </c>
    </row>
    <row r="10" spans="1:6" x14ac:dyDescent="0.3">
      <c r="A10" s="5" t="s">
        <v>22</v>
      </c>
      <c r="B10" s="5" t="s">
        <v>21</v>
      </c>
      <c r="C10" s="5" t="s">
        <v>20</v>
      </c>
      <c r="D10" s="5" t="s">
        <v>0</v>
      </c>
      <c r="E10" s="5" t="s">
        <v>19</v>
      </c>
      <c r="F10" s="5" t="s">
        <v>24</v>
      </c>
    </row>
    <row r="11" spans="1:6" x14ac:dyDescent="0.3">
      <c r="A11" s="1" t="s">
        <v>4</v>
      </c>
      <c r="B11" s="3" t="s">
        <v>3</v>
      </c>
      <c r="C11" s="10">
        <v>43931</v>
      </c>
      <c r="D11" s="1" t="s">
        <v>10</v>
      </c>
      <c r="E11" s="2">
        <v>9.9</v>
      </c>
      <c r="F11" s="11">
        <v>0.41099999999999998</v>
      </c>
    </row>
    <row r="12" spans="1:6" x14ac:dyDescent="0.3">
      <c r="A12" s="1" t="s">
        <v>7</v>
      </c>
      <c r="B12" s="3" t="s">
        <v>1</v>
      </c>
      <c r="C12" s="10">
        <v>43938</v>
      </c>
      <c r="D12" s="1" t="s">
        <v>13</v>
      </c>
      <c r="E12" s="2">
        <v>500</v>
      </c>
      <c r="F12" s="11">
        <v>0.309</v>
      </c>
    </row>
    <row r="13" spans="1:6" x14ac:dyDescent="0.3">
      <c r="A13" s="1" t="s">
        <v>11</v>
      </c>
      <c r="B13" s="3" t="s">
        <v>3</v>
      </c>
      <c r="C13" s="10">
        <v>43937</v>
      </c>
      <c r="D13" s="1" t="s">
        <v>18</v>
      </c>
      <c r="E13" s="2">
        <v>533</v>
      </c>
      <c r="F13" s="11">
        <v>0.625</v>
      </c>
    </row>
    <row r="14" spans="1:6" x14ac:dyDescent="0.3">
      <c r="A14" s="1" t="s">
        <v>14</v>
      </c>
      <c r="B14" s="3" t="s">
        <v>3</v>
      </c>
      <c r="C14" s="10">
        <v>43929</v>
      </c>
      <c r="D14" s="1" t="s">
        <v>10</v>
      </c>
      <c r="E14" s="2">
        <v>9.9</v>
      </c>
      <c r="F14" s="11">
        <v>0.66500000000000004</v>
      </c>
    </row>
    <row r="15" spans="1:6" x14ac:dyDescent="0.3">
      <c r="A15" s="1" t="s">
        <v>4</v>
      </c>
      <c r="B15" s="3" t="s">
        <v>3</v>
      </c>
      <c r="C15" s="10">
        <v>43932</v>
      </c>
      <c r="D15" s="1" t="s">
        <v>12</v>
      </c>
      <c r="E15" s="2">
        <v>2000</v>
      </c>
      <c r="F15" s="11">
        <v>0.60199999999999998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/>
  <dimension ref="A1:H22"/>
  <sheetViews>
    <sheetView tabSelected="1" zoomScale="130" zoomScaleNormal="130" workbookViewId="0">
      <selection activeCell="E12" sqref="E12:E22"/>
    </sheetView>
  </sheetViews>
  <sheetFormatPr defaultRowHeight="14.4" x14ac:dyDescent="0.3"/>
  <cols>
    <col min="1" max="1" width="8.6640625" customWidth="1"/>
    <col min="2" max="2" width="8.21875" customWidth="1"/>
    <col min="3" max="3" width="18.33203125" customWidth="1"/>
    <col min="5" max="5" width="9.5546875" bestFit="1" customWidth="1"/>
    <col min="6" max="6" width="6.109375" customWidth="1"/>
  </cols>
  <sheetData>
    <row r="1" spans="1:8" x14ac:dyDescent="0.3">
      <c r="A1" t="s">
        <v>49</v>
      </c>
      <c r="G1" s="14" t="s">
        <v>53</v>
      </c>
      <c r="H1" s="16">
        <v>11</v>
      </c>
    </row>
    <row r="3" spans="1:8" x14ac:dyDescent="0.3">
      <c r="A3" s="8" t="s">
        <v>50</v>
      </c>
    </row>
    <row r="4" spans="1:8" x14ac:dyDescent="0.3">
      <c r="A4" t="s">
        <v>55</v>
      </c>
    </row>
    <row r="6" spans="1:8" x14ac:dyDescent="0.3">
      <c r="A6" s="27" t="s">
        <v>68</v>
      </c>
      <c r="B6" s="27" t="s">
        <v>68</v>
      </c>
      <c r="D6">
        <f>DCOUNTA(VENDAS,5,A6:B8)</f>
        <v>11</v>
      </c>
    </row>
    <row r="7" spans="1:8" x14ac:dyDescent="0.3">
      <c r="A7" s="27" t="s">
        <v>69</v>
      </c>
      <c r="B7" s="27" t="s">
        <v>70</v>
      </c>
      <c r="D7" t="str">
        <f ca="1">_xlfn.FORMULATEXT(D6)</f>
        <v>=BDCONTARA(VENDAS;5;A6:B8)</v>
      </c>
    </row>
    <row r="8" spans="1:8" x14ac:dyDescent="0.3">
      <c r="A8" s="27" t="s">
        <v>71</v>
      </c>
      <c r="B8" s="27" t="s">
        <v>72</v>
      </c>
    </row>
    <row r="11" spans="1:8" x14ac:dyDescent="0.3">
      <c r="A11" s="5" t="s">
        <v>22</v>
      </c>
      <c r="B11" s="5" t="s">
        <v>21</v>
      </c>
      <c r="C11" s="5" t="s">
        <v>20</v>
      </c>
      <c r="D11" s="5" t="s">
        <v>0</v>
      </c>
      <c r="E11" s="5" t="s">
        <v>19</v>
      </c>
      <c r="F11" s="5" t="s">
        <v>24</v>
      </c>
    </row>
    <row r="12" spans="1:8" x14ac:dyDescent="0.3">
      <c r="A12" s="1" t="s">
        <v>4</v>
      </c>
      <c r="B12" s="3" t="s">
        <v>3</v>
      </c>
      <c r="C12" s="10">
        <v>43931</v>
      </c>
      <c r="D12" s="1" t="s">
        <v>10</v>
      </c>
      <c r="E12" s="2">
        <v>9.9</v>
      </c>
      <c r="F12" s="11">
        <v>0.41099999999999998</v>
      </c>
    </row>
    <row r="13" spans="1:8" x14ac:dyDescent="0.3">
      <c r="A13" s="1" t="s">
        <v>5</v>
      </c>
      <c r="B13" s="3" t="s">
        <v>3</v>
      </c>
      <c r="C13" s="10">
        <v>43947</v>
      </c>
      <c r="D13" s="1" t="s">
        <v>17</v>
      </c>
      <c r="E13" s="2">
        <v>1500</v>
      </c>
      <c r="F13" s="11">
        <v>0.74399999999999999</v>
      </c>
    </row>
    <row r="14" spans="1:8" x14ac:dyDescent="0.3">
      <c r="A14" s="1" t="s">
        <v>15</v>
      </c>
      <c r="B14" s="3" t="s">
        <v>1</v>
      </c>
      <c r="C14" s="10">
        <v>43956</v>
      </c>
      <c r="D14" s="1" t="s">
        <v>6</v>
      </c>
      <c r="E14" s="2">
        <v>120</v>
      </c>
      <c r="F14" s="11">
        <v>0.35199999999999998</v>
      </c>
    </row>
    <row r="15" spans="1:8" x14ac:dyDescent="0.3">
      <c r="A15" s="1" t="s">
        <v>11</v>
      </c>
      <c r="B15" s="3" t="s">
        <v>3</v>
      </c>
      <c r="C15" s="10">
        <v>43937</v>
      </c>
      <c r="D15" s="1" t="s">
        <v>18</v>
      </c>
      <c r="E15" s="2">
        <v>533</v>
      </c>
      <c r="F15" s="11">
        <v>0.625</v>
      </c>
    </row>
    <row r="16" spans="1:8" x14ac:dyDescent="0.3">
      <c r="A16" s="1" t="s">
        <v>7</v>
      </c>
      <c r="B16" s="3" t="s">
        <v>1</v>
      </c>
      <c r="C16" s="10">
        <v>43955</v>
      </c>
      <c r="D16" s="1" t="s">
        <v>6</v>
      </c>
      <c r="E16" s="2">
        <v>90</v>
      </c>
      <c r="F16" s="11">
        <v>0.59799999999999998</v>
      </c>
    </row>
    <row r="17" spans="1:6" x14ac:dyDescent="0.3">
      <c r="A17" s="1" t="s">
        <v>5</v>
      </c>
      <c r="B17" s="3" t="s">
        <v>3</v>
      </c>
      <c r="C17" s="10">
        <v>43914</v>
      </c>
      <c r="D17" s="1" t="s">
        <v>16</v>
      </c>
      <c r="E17" s="2">
        <v>450</v>
      </c>
      <c r="F17" s="11">
        <v>0.41899999999999998</v>
      </c>
    </row>
    <row r="18" spans="1:6" x14ac:dyDescent="0.3">
      <c r="A18" s="1" t="s">
        <v>9</v>
      </c>
      <c r="B18" s="3" t="s">
        <v>1</v>
      </c>
      <c r="C18" s="10">
        <v>43948</v>
      </c>
      <c r="D18" s="1" t="s">
        <v>8</v>
      </c>
      <c r="E18" s="2">
        <v>120</v>
      </c>
      <c r="F18" s="11">
        <v>0.68400000000000005</v>
      </c>
    </row>
    <row r="19" spans="1:6" x14ac:dyDescent="0.3">
      <c r="A19" s="1" t="s">
        <v>14</v>
      </c>
      <c r="B19" s="3" t="s">
        <v>3</v>
      </c>
      <c r="C19" s="10">
        <v>43929</v>
      </c>
      <c r="D19" s="1" t="s">
        <v>10</v>
      </c>
      <c r="E19" s="2">
        <v>9.9</v>
      </c>
      <c r="F19" s="11">
        <v>0.66500000000000004</v>
      </c>
    </row>
    <row r="20" spans="1:6" x14ac:dyDescent="0.3">
      <c r="A20" s="1" t="s">
        <v>7</v>
      </c>
      <c r="B20" s="3" t="s">
        <v>1</v>
      </c>
      <c r="C20" s="10">
        <v>43907</v>
      </c>
      <c r="D20" s="1" t="s">
        <v>13</v>
      </c>
      <c r="E20" s="2">
        <v>98.5</v>
      </c>
      <c r="F20" s="11">
        <v>0.61699999999999999</v>
      </c>
    </row>
    <row r="21" spans="1:6" x14ac:dyDescent="0.3">
      <c r="A21" s="1" t="s">
        <v>4</v>
      </c>
      <c r="B21" s="3" t="s">
        <v>3</v>
      </c>
      <c r="C21" s="10">
        <v>43932</v>
      </c>
      <c r="D21" s="1" t="s">
        <v>12</v>
      </c>
      <c r="E21" s="2">
        <v>2000</v>
      </c>
      <c r="F21" s="11">
        <v>0.60199999999999998</v>
      </c>
    </row>
    <row r="22" spans="1:6" x14ac:dyDescent="0.3">
      <c r="A22" s="1" t="s">
        <v>11</v>
      </c>
      <c r="B22" s="3" t="s">
        <v>3</v>
      </c>
      <c r="C22" s="10">
        <v>43923</v>
      </c>
      <c r="D22" s="1" t="s">
        <v>10</v>
      </c>
      <c r="E22" s="2">
        <v>9.9</v>
      </c>
      <c r="F22" s="11">
        <v>0.71699999999999997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9</vt:i4>
      </vt:variant>
    </vt:vector>
  </HeadingPairs>
  <TitlesOfParts>
    <vt:vector size="15" baseType="lpstr">
      <vt:lpstr>Funções BD</vt:lpstr>
      <vt:lpstr>Vendas</vt:lpstr>
      <vt:lpstr>Ex1</vt:lpstr>
      <vt:lpstr>Ex2</vt:lpstr>
      <vt:lpstr>Ex3</vt:lpstr>
      <vt:lpstr>Ex4</vt:lpstr>
      <vt:lpstr>'Ex1'!Area_de_extracao</vt:lpstr>
      <vt:lpstr>'Ex2'!Area_de_extracao</vt:lpstr>
      <vt:lpstr>'Ex3'!Area_de_extracao</vt:lpstr>
      <vt:lpstr>'Ex4'!Area_de_extracao</vt:lpstr>
      <vt:lpstr>'Ex1'!Criterios</vt:lpstr>
      <vt:lpstr>'Ex2'!Criterios</vt:lpstr>
      <vt:lpstr>'Ex3'!Criterios</vt:lpstr>
      <vt:lpstr>'Ex4'!Criterios</vt:lpstr>
      <vt:lpstr>VENDAS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Usuario</cp:lastModifiedBy>
  <dcterms:created xsi:type="dcterms:W3CDTF">2011-12-02T20:42:05Z</dcterms:created>
  <dcterms:modified xsi:type="dcterms:W3CDTF">2022-02-22T00:15:29Z</dcterms:modified>
</cp:coreProperties>
</file>